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70662\Desktop\"/>
    </mc:Choice>
  </mc:AlternateContent>
  <bookViews>
    <workbookView xWindow="0" yWindow="0" windowWidth="20490" windowHeight="7530" activeTab="1"/>
  </bookViews>
  <sheets>
    <sheet name="標準木材使用量" sheetId="13" r:id="rId1"/>
    <sheet name="計算シート【非住宅】 " sheetId="11" r:id="rId2"/>
  </sheets>
  <definedNames>
    <definedName name="_xlnm.Print_Area" localSheetId="1">'計算シート【非住宅】 '!$A$1:$E$20</definedName>
    <definedName name="_xlnm.Print_Area" localSheetId="0">標準木材使用量!$A$1:$H$30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1" l="1"/>
  <c r="H5" i="11"/>
  <c r="G5" i="11" s="1"/>
  <c r="C5" i="11" s="1"/>
  <c r="C7" i="11" s="1"/>
  <c r="I5" i="11"/>
  <c r="C29" i="13" l="1"/>
  <c r="C30" i="13" s="1"/>
  <c r="C19" i="13"/>
  <c r="C20" i="13" s="1"/>
  <c r="C24" i="13" l="1"/>
  <c r="C25" i="13" s="1"/>
  <c r="C9" i="11" l="1"/>
  <c r="C8" i="11"/>
  <c r="C10" i="11"/>
  <c r="C11" i="11" l="1"/>
</calcChain>
</file>

<file path=xl/sharedStrings.xml><?xml version="1.0" encoding="utf-8"?>
<sst xmlns="http://schemas.openxmlformats.org/spreadsheetml/2006/main" count="80" uniqueCount="56">
  <si>
    <t>←入力してください</t>
    <rPh sb="1" eb="3">
      <t>ニュウリョク</t>
    </rPh>
    <phoneticPr fontId="2"/>
  </si>
  <si>
    <t>←自動計算</t>
    <rPh sb="1" eb="3">
      <t>ジドウ</t>
    </rPh>
    <rPh sb="3" eb="5">
      <t>ケイサン</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</si>
  <si>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</si>
  <si>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</si>
  <si>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</si>
  <si>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</si>
  <si>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</si>
  <si>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</si>
  <si>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</si>
  <si>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</si>
  <si>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</si>
  <si>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</si>
  <si>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</si>
  <si>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</si>
  <si>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</si>
  <si>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</si>
  <si>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</si>
  <si>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</si>
  <si>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</si>
  <si>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</si>
  <si>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</si>
  <si>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</si>
  <si>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</si>
  <si>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</si>
  <si>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</si>
  <si>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　　　　　ください。</t>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</si>
  <si>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</si>
  <si>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</si>
  <si>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</si>
  <si>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</si>
  <si>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</si>
  <si>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</si>
  <si>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</si>
  <si>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</si>
  <si>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</si>
  <si>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</si>
  <si>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</si>
  <si>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</si>
  <si>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補助金額合計（上限：１００万円）</t>
    <rPh sb="0" eb="2">
      <t>ホジョ</t>
    </rPh>
    <rPh sb="2" eb="4">
      <t>キンガク</t>
    </rPh>
    <rPh sb="4" eb="6">
      <t>ゴウケイ</t>
    </rPh>
    <rPh sb="7" eb="9">
      <t>ジョウゲン</t>
    </rPh>
    <rPh sb="13" eb="15">
      <t>マンエン</t>
    </rPh>
    <phoneticPr fontId="2"/>
  </si>
  <si>
    <t>県産木材使用割合６０～７０％までの部分（２万円/㎥）</t>
    <rPh sb="0" eb="2">
      <t>ケンサン</t>
    </rPh>
    <rPh sb="2" eb="4">
      <t>モクザイ</t>
    </rPh>
    <rPh sb="4" eb="6">
      <t>シヨウ</t>
    </rPh>
    <rPh sb="6" eb="8">
      <t>ワリアイ</t>
    </rPh>
    <rPh sb="17" eb="19">
      <t>ブブン</t>
    </rPh>
    <rPh sb="21" eb="23">
      <t>マンエン</t>
    </rPh>
    <phoneticPr fontId="2"/>
  </si>
  <si>
    <t>県産木材使用割合７０～８０％までの部分（３万円/㎥）</t>
    <rPh sb="0" eb="2">
      <t>ケンサン</t>
    </rPh>
    <rPh sb="2" eb="4">
      <t>モクザイ</t>
    </rPh>
    <rPh sb="4" eb="6">
      <t>シヨウ</t>
    </rPh>
    <rPh sb="6" eb="8">
      <t>ワリアイ</t>
    </rPh>
    <rPh sb="17" eb="19">
      <t>ブブン</t>
    </rPh>
    <rPh sb="21" eb="23">
      <t>マンエン</t>
    </rPh>
    <phoneticPr fontId="2"/>
  </si>
  <si>
    <t>県産木材使用割合８０～１００％の部分（５万円/㎥）</t>
    <rPh sb="0" eb="2">
      <t>ケンサン</t>
    </rPh>
    <rPh sb="2" eb="4">
      <t>モクザイ</t>
    </rPh>
    <rPh sb="4" eb="6">
      <t>シヨウ</t>
    </rPh>
    <rPh sb="6" eb="8">
      <t>ワリアイ</t>
    </rPh>
    <rPh sb="16" eb="18">
      <t>ブブン</t>
    </rPh>
    <rPh sb="20" eb="22">
      <t>マンエン</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</si>
  <si>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</si>
  <si>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</si>
  <si>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</si>
  <si>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延床面積</t>
    <rPh sb="0" eb="1">
      <t>ノ</t>
    </rPh>
    <rPh sb="1" eb="4">
      <t>ユカメンセキ</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</si>
  <si>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</si>
  <si>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</si>
  <si>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</si>
  <si>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　（注２）補助金交付申請書に添付する場合は県産木材使用証明書（様式５）より転記して</t>
    <rPh sb="2" eb="3">
      <t>チュウ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</si>
  <si>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</si>
  <si>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</si>
  <si>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</si>
  <si>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←選んでください</t>
    <rPh sb="1" eb="2">
      <t>エラ</t>
    </rPh>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</si>
  <si>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</si>
  <si>
    <t>補助金額計算シート（非住宅建築物）</t>
    <rPh sb="0" eb="2">
      <t>ホジョ</t>
    </rPh>
    <rPh sb="2" eb="4">
      <t>キンガク</t>
    </rPh>
    <rPh sb="4" eb="6">
      <t>ケイサン</t>
    </rPh>
    <rPh sb="10" eb="11">
      <t>ヒ</t>
    </rPh>
    <rPh sb="11" eb="13">
      <t>ジュウタク</t>
    </rPh>
    <rPh sb="13" eb="16">
      <t>ケンチクブツ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</si>
</sst>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0%"/>
    <numFmt numFmtId="178" formatCode="#,##0.00&quot;㎡&quot;"/>
    <numFmt numFmtId="179" formatCode="General&quot;㎡×&quot;"/>
    <numFmt numFmtId="180" formatCode="0.000_);[Red]\(0.000\)"/>
    <numFmt numFmtId="181" formatCode="0.0_);[Red]\(0.0\)"/>
    <numFmt numFmtId="182" formatCode="General&quot;㎥/㎡&quot;"/>
    <numFmt numFmtId="183"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4" fillId="0" borderId="1" xfId="0" applyFont="1" applyBorder="1">
      <alignment vertical="center"/>
    </xf>
    <xf numFmtId="38" fontId="4" fillId="0" borderId="2" xfId="1" applyFont="1" applyBorder="1">
      <alignment vertical="center"/>
    </xf>
    <xf numFmtId="0" fontId="4" fillId="0" borderId="3" xfId="0" applyFont="1" applyBorder="1">
      <alignment vertical="center"/>
    </xf>
    <xf numFmtId="38" fontId="4" fillId="0" borderId="4" xfId="1" applyFont="1" applyBorder="1">
      <alignment vertical="center"/>
    </xf>
    <xf numFmtId="0" fontId="4" fillId="0" borderId="5" xfId="0" applyFont="1" applyBorder="1">
      <alignment vertical="center"/>
    </xf>
    <xf numFmtId="38" fontId="5" fillId="0" borderId="6" xfId="1" applyFont="1" applyBorder="1">
      <alignment vertical="center"/>
    </xf>
    <xf numFmtId="177" fontId="4" fillId="0" borderId="2" xfId="2" applyNumberFormat="1" applyFont="1" applyBorder="1">
      <alignment vertical="center"/>
    </xf>
    <xf numFmtId="38" fontId="4" fillId="0" borderId="2" xfId="1" applyNumberFormat="1" applyFont="1" applyBorder="1">
      <alignment vertical="center"/>
    </xf>
    <xf numFmtId="0" fontId="4" fillId="0" borderId="7" xfId="0" applyFont="1" applyBorder="1">
      <alignment vertical="center"/>
    </xf>
    <xf numFmtId="176" fontId="4" fillId="0" borderId="8" xfId="0" applyNumberFormat="1" applyFont="1" applyBorder="1">
      <alignment vertical="center"/>
    </xf>
    <xf numFmtId="0" fontId="5" fillId="0" borderId="9"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3"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right" vertical="center"/>
    </xf>
    <xf numFmtId="179" fontId="0" fillId="0" borderId="0" xfId="0" applyNumberFormat="1">
      <alignment vertical="center"/>
    </xf>
    <xf numFmtId="180" fontId="0" fillId="0" borderId="0" xfId="0" applyNumberFormat="1">
      <alignment vertical="center"/>
    </xf>
    <xf numFmtId="182" fontId="0" fillId="0" borderId="0" xfId="0" applyNumberFormat="1" applyAlignment="1">
      <alignment horizontal="left" vertical="center"/>
    </xf>
    <xf numFmtId="0" fontId="8" fillId="0" borderId="11" xfId="0" applyFont="1" applyBorder="1" applyAlignment="1">
      <alignment horizontal="right" vertical="center"/>
    </xf>
    <xf numFmtId="0" fontId="8" fillId="0" borderId="12" xfId="0" applyFont="1" applyBorder="1" applyAlignment="1">
      <alignment horizontal="left" vertical="center"/>
    </xf>
    <xf numFmtId="0" fontId="3" fillId="0" borderId="0" xfId="0" applyFont="1" applyAlignment="1">
      <alignment horizontal="left" vertical="center"/>
    </xf>
    <xf numFmtId="181" fontId="8" fillId="0" borderId="14" xfId="0" applyNumberFormat="1" applyFont="1" applyBorder="1">
      <alignment vertical="center"/>
    </xf>
    <xf numFmtId="0" fontId="8" fillId="0" borderId="0" xfId="0" applyFont="1" applyBorder="1" applyAlignment="1">
      <alignment horizontal="center" vertical="center"/>
    </xf>
    <xf numFmtId="2" fontId="7" fillId="0" borderId="0" xfId="0" applyNumberFormat="1" applyFont="1" applyBorder="1">
      <alignment vertical="center"/>
    </xf>
    <xf numFmtId="181" fontId="8" fillId="0" borderId="0" xfId="0" applyNumberFormat="1" applyFont="1" applyBorder="1">
      <alignment vertical="center"/>
    </xf>
    <xf numFmtId="0" fontId="4" fillId="0" borderId="0" xfId="0" applyFont="1">
      <alignment vertical="center"/>
    </xf>
    <xf numFmtId="183" fontId="4" fillId="0" borderId="0" xfId="0" applyNumberFormat="1" applyFont="1">
      <alignment vertical="center"/>
    </xf>
    <xf numFmtId="2" fontId="7" fillId="0" borderId="15" xfId="0" applyNumberFormat="1" applyFont="1" applyBorder="1">
      <alignment vertical="center"/>
    </xf>
    <xf numFmtId="2" fontId="7" fillId="0" borderId="16" xfId="0" applyNumberFormat="1" applyFont="1" applyBorder="1">
      <alignment vertical="center"/>
    </xf>
    <xf numFmtId="2" fontId="7" fillId="0" borderId="17" xfId="0" applyNumberFormat="1" applyFont="1" applyBorder="1">
      <alignment vertical="center"/>
    </xf>
    <xf numFmtId="183" fontId="5" fillId="0" borderId="0" xfId="0" applyNumberFormat="1" applyFont="1">
      <alignment vertical="center"/>
    </xf>
    <xf numFmtId="0" fontId="5" fillId="2" borderId="10" xfId="0" applyFont="1" applyFill="1" applyBorder="1" applyAlignment="1" applyProtection="1">
      <alignment horizontal="center" vertical="center"/>
      <protection locked="0"/>
    </xf>
    <xf numFmtId="178" fontId="4" fillId="2" borderId="8"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3"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H32"/>
  <sheetViews>
    <sheetView view="pageBreakPreview" zoomScaleNormal="100" zoomScaleSheetLayoutView="100" workbookViewId="0">
      <selection activeCell="B5" sqref="B5"/>
    </sheetView>
  </sheetViews>
  <sheetFormatPr defaultRowHeight="18.75" x14ac:dyDescent="0.4"/>
  <cols>
    <col min="1" max="1" width="14.625" customWidth="1"/>
    <col min="2" max="8" width="12.625" customWidth="1"/>
  </cols>
  <sheetData>
    <row r="1" spans="1:8" ht="24" x14ac:dyDescent="0.4">
      <c r="A1" s="13" t="s">
        <v>17</v>
      </c>
    </row>
    <row r="2" spans="1:8" ht="15.95" customHeight="1" x14ac:dyDescent="0.4">
      <c r="A2" s="17" t="s">
        <v>16</v>
      </c>
    </row>
    <row r="3" spans="1:8" ht="15.95" customHeight="1" x14ac:dyDescent="0.4">
      <c r="A3" s="17" t="s">
        <v>52</v>
      </c>
    </row>
    <row r="4" spans="1:8" ht="20.100000000000001" customHeight="1" x14ac:dyDescent="0.4">
      <c r="H4" s="21" t="s">
        <v>14</v>
      </c>
    </row>
    <row r="5" spans="1:8" ht="18" customHeight="1" x14ac:dyDescent="0.4">
      <c r="A5" s="25" t="s">
        <v>22</v>
      </c>
      <c r="B5" s="18" t="s">
        <v>2</v>
      </c>
      <c r="C5" s="18" t="s">
        <v>3</v>
      </c>
      <c r="D5" s="18" t="s">
        <v>4</v>
      </c>
      <c r="E5" s="18" t="s">
        <v>5</v>
      </c>
      <c r="F5" s="18" t="s">
        <v>6</v>
      </c>
      <c r="G5" s="18" t="s">
        <v>7</v>
      </c>
      <c r="H5" s="18" t="s">
        <v>8</v>
      </c>
    </row>
    <row r="6" spans="1:8" ht="18" customHeight="1" x14ac:dyDescent="0.4">
      <c r="A6" s="26" t="s">
        <v>15</v>
      </c>
      <c r="B6" s="19"/>
      <c r="C6" s="19" t="s">
        <v>9</v>
      </c>
      <c r="D6" s="19" t="s">
        <v>10</v>
      </c>
      <c r="E6" s="19" t="s">
        <v>11</v>
      </c>
      <c r="F6" s="19" t="s">
        <v>12</v>
      </c>
      <c r="G6" s="19" t="s">
        <v>13</v>
      </c>
      <c r="H6" s="19"/>
    </row>
    <row r="7" spans="1:8" ht="21.95" customHeight="1" x14ac:dyDescent="0.4">
      <c r="A7" s="20" t="s">
        <v>27</v>
      </c>
      <c r="B7" s="15">
        <v>0.2</v>
      </c>
      <c r="C7" s="15">
        <v>0.19</v>
      </c>
      <c r="D7" s="15">
        <v>0.18</v>
      </c>
      <c r="E7" s="15">
        <v>0.17</v>
      </c>
      <c r="F7" s="15">
        <v>0.15</v>
      </c>
      <c r="G7" s="15">
        <v>0.13</v>
      </c>
      <c r="H7" s="15">
        <v>0.12</v>
      </c>
    </row>
    <row r="8" spans="1:8" ht="21.95" customHeight="1" x14ac:dyDescent="0.4">
      <c r="A8" s="20" t="s">
        <v>28</v>
      </c>
      <c r="B8" s="15">
        <v>0.17</v>
      </c>
      <c r="C8" s="15">
        <v>0.16</v>
      </c>
      <c r="D8" s="15">
        <v>0.16</v>
      </c>
      <c r="E8" s="15">
        <v>0.15</v>
      </c>
      <c r="F8" s="15">
        <v>0.13</v>
      </c>
      <c r="G8" s="15">
        <v>0.11</v>
      </c>
      <c r="H8" s="15">
        <v>0.1</v>
      </c>
    </row>
    <row r="9" spans="1:8" ht="21.95" customHeight="1" x14ac:dyDescent="0.4">
      <c r="A9" s="20" t="s">
        <v>29</v>
      </c>
      <c r="B9" s="15">
        <v>0.16</v>
      </c>
      <c r="C9" s="15">
        <v>0.15</v>
      </c>
      <c r="D9" s="15">
        <v>0.15</v>
      </c>
      <c r="E9" s="15">
        <v>0.14000000000000001</v>
      </c>
      <c r="F9" s="15">
        <v>0.12</v>
      </c>
      <c r="G9" s="15">
        <v>0.1</v>
      </c>
      <c r="H9" s="15">
        <v>0.09</v>
      </c>
    </row>
    <row r="10" spans="1:8" ht="9.9499999999999993" customHeight="1" x14ac:dyDescent="0.4">
      <c r="A10" s="29"/>
      <c r="B10" s="30"/>
      <c r="C10" s="30"/>
      <c r="D10" s="30"/>
      <c r="E10" s="30"/>
      <c r="F10" s="30"/>
      <c r="G10" s="30"/>
      <c r="H10" s="30"/>
    </row>
    <row r="11" spans="1:8" ht="24" customHeight="1" x14ac:dyDescent="0.4">
      <c r="A11" s="20" t="s">
        <v>33</v>
      </c>
      <c r="B11" s="41" t="s">
        <v>34</v>
      </c>
      <c r="C11" s="41"/>
      <c r="D11" s="41"/>
      <c r="E11" s="41"/>
      <c r="F11" s="41"/>
      <c r="G11" s="41"/>
      <c r="H11" s="41"/>
    </row>
    <row r="12" spans="1:8" ht="21.95" customHeight="1" x14ac:dyDescent="0.4">
      <c r="A12" s="20" t="s">
        <v>27</v>
      </c>
      <c r="B12" s="34" t="s">
        <v>35</v>
      </c>
      <c r="C12" s="35"/>
      <c r="D12" s="35"/>
      <c r="E12" s="35"/>
      <c r="F12" s="35"/>
      <c r="G12" s="35"/>
      <c r="H12" s="36"/>
    </row>
    <row r="13" spans="1:8" ht="21.95" customHeight="1" x14ac:dyDescent="0.4">
      <c r="A13" s="20" t="s">
        <v>28</v>
      </c>
      <c r="B13" s="34" t="s">
        <v>36</v>
      </c>
      <c r="C13" s="35"/>
      <c r="D13" s="35"/>
      <c r="E13" s="35"/>
      <c r="F13" s="35"/>
      <c r="G13" s="35"/>
      <c r="H13" s="36"/>
    </row>
    <row r="14" spans="1:8" ht="21.95" customHeight="1" x14ac:dyDescent="0.4">
      <c r="A14" s="20" t="s">
        <v>29</v>
      </c>
      <c r="B14" s="34" t="s">
        <v>37</v>
      </c>
      <c r="C14" s="35"/>
      <c r="D14" s="35"/>
      <c r="E14" s="35"/>
      <c r="F14" s="35"/>
      <c r="G14" s="35"/>
      <c r="H14" s="36"/>
    </row>
    <row r="15" spans="1:8" ht="9.9499999999999993" customHeight="1" x14ac:dyDescent="0.4"/>
    <row r="16" spans="1:8" ht="15.95" customHeight="1" x14ac:dyDescent="0.4">
      <c r="A16" t="s">
        <v>18</v>
      </c>
    </row>
    <row r="17" spans="1:4" ht="15.95" customHeight="1" x14ac:dyDescent="0.4">
      <c r="A17" t="s">
        <v>46</v>
      </c>
    </row>
    <row r="18" spans="1:4" ht="15.95" customHeight="1" x14ac:dyDescent="0.4">
      <c r="B18" s="16" t="s">
        <v>19</v>
      </c>
      <c r="C18" s="22">
        <v>211.22</v>
      </c>
      <c r="D18" s="24">
        <v>0.13</v>
      </c>
    </row>
    <row r="19" spans="1:4" ht="15.95" customHeight="1" x14ac:dyDescent="0.4">
      <c r="B19" s="16" t="s">
        <v>20</v>
      </c>
      <c r="C19" s="23">
        <f>C18*D18</f>
        <v>27.458600000000001</v>
      </c>
      <c r="D19" t="s">
        <v>21</v>
      </c>
    </row>
    <row r="20" spans="1:4" ht="15.95" customHeight="1" x14ac:dyDescent="0.4">
      <c r="B20" s="16"/>
      <c r="C20" s="28">
        <f>ROUNDDOWN(C19,1)</f>
        <v>27.4</v>
      </c>
      <c r="D20" t="s">
        <v>26</v>
      </c>
    </row>
    <row r="21" spans="1:4" ht="9.9499999999999993" customHeight="1" x14ac:dyDescent="0.4">
      <c r="B21" s="16"/>
      <c r="C21" s="31"/>
    </row>
    <row r="22" spans="1:4" ht="15.95" customHeight="1" x14ac:dyDescent="0.4">
      <c r="A22" t="s">
        <v>47</v>
      </c>
    </row>
    <row r="23" spans="1:4" ht="15.95" customHeight="1" x14ac:dyDescent="0.4">
      <c r="B23" s="16" t="s">
        <v>19</v>
      </c>
      <c r="C23" s="22">
        <v>131.54</v>
      </c>
      <c r="D23" s="24">
        <v>0.13</v>
      </c>
    </row>
    <row r="24" spans="1:4" ht="15.95" customHeight="1" x14ac:dyDescent="0.4">
      <c r="B24" s="16" t="s">
        <v>20</v>
      </c>
      <c r="C24" s="23">
        <f>C23*D23</f>
        <v>17.100200000000001</v>
      </c>
      <c r="D24" t="s">
        <v>21</v>
      </c>
    </row>
    <row r="25" spans="1:4" ht="15.95" customHeight="1" x14ac:dyDescent="0.4">
      <c r="B25" s="16"/>
      <c r="C25" s="28">
        <f>ROUNDDOWN(C24,1)</f>
        <v>17.100000000000001</v>
      </c>
      <c r="D25" t="s">
        <v>26</v>
      </c>
    </row>
    <row r="26" spans="1:4" ht="9.9499999999999993" customHeight="1" x14ac:dyDescent="0.4">
      <c r="B26" s="16"/>
      <c r="C26" s="31"/>
    </row>
    <row r="27" spans="1:4" ht="15.95" customHeight="1" x14ac:dyDescent="0.4">
      <c r="A27" t="s">
        <v>48</v>
      </c>
    </row>
    <row r="28" spans="1:4" ht="15.95" customHeight="1" x14ac:dyDescent="0.4">
      <c r="B28" s="16" t="s">
        <v>19</v>
      </c>
      <c r="C28" s="22">
        <v>265.37</v>
      </c>
      <c r="D28" s="24">
        <v>0.09</v>
      </c>
    </row>
    <row r="29" spans="1:4" ht="15.95" customHeight="1" x14ac:dyDescent="0.4">
      <c r="B29" s="16" t="s">
        <v>20</v>
      </c>
      <c r="C29" s="23">
        <f>C28*D28</f>
        <v>23.883299999999998</v>
      </c>
      <c r="D29" t="s">
        <v>21</v>
      </c>
    </row>
    <row r="30" spans="1:4" ht="15.95" customHeight="1" x14ac:dyDescent="0.4">
      <c r="B30" s="16"/>
      <c r="C30" s="28">
        <f>ROUNDDOWN(C29,1)</f>
        <v>23.8</v>
      </c>
      <c r="D30" t="s">
        <v>26</v>
      </c>
    </row>
    <row r="31" spans="1:4" ht="18" customHeight="1" x14ac:dyDescent="0.4">
      <c r="B31" s="16"/>
      <c r="C31" s="31"/>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4"/>
  <sheetViews>
    <sheetView tabSelected="1" view="pageBreakPreview" zoomScaleNormal="100" zoomScaleSheetLayoutView="100" workbookViewId="0">
      <selection activeCell="C3" sqref="C3"/>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13" t="s">
        <v>55</v>
      </c>
    </row>
    <row r="2" spans="2:10" ht="12" customHeight="1" thickBot="1" x14ac:dyDescent="0.45">
      <c r="B2" s="13"/>
    </row>
    <row r="3" spans="2:10" ht="30" customHeight="1" thickBot="1" x14ac:dyDescent="0.45">
      <c r="B3" s="12" t="s">
        <v>54</v>
      </c>
      <c r="C3" s="38" t="s">
        <v>27</v>
      </c>
      <c r="D3" s="1" t="s">
        <v>53</v>
      </c>
    </row>
    <row r="4" spans="2:10" ht="30" customHeight="1" thickTop="1" x14ac:dyDescent="0.4">
      <c r="B4" s="10" t="s">
        <v>45</v>
      </c>
      <c r="C4" s="39">
        <v>243.65</v>
      </c>
      <c r="D4" s="1" t="s">
        <v>0</v>
      </c>
      <c r="H4" s="32" t="s">
        <v>27</v>
      </c>
      <c r="I4" s="32" t="s">
        <v>28</v>
      </c>
      <c r="J4" s="32" t="s">
        <v>29</v>
      </c>
    </row>
    <row r="5" spans="2:10" ht="30" customHeight="1" x14ac:dyDescent="0.4">
      <c r="B5" s="10" t="s">
        <v>24</v>
      </c>
      <c r="C5" s="11">
        <f>IF(C6&gt;G5,C6,G5)</f>
        <v>31.6</v>
      </c>
      <c r="D5" s="1" t="s">
        <v>1</v>
      </c>
      <c r="G5" s="37">
        <f>MAX(H5:J5)</f>
        <v>31.6</v>
      </c>
      <c r="H5" s="33">
        <f>IF(C3=H4,ROUNDDOWN(IF(C4&lt;50,C4*0.2,IF(C4&lt;70,C4*0.19,IF(C4&lt;100,C4*0.18,IF(C4&lt;130,C4*0.17,IF(C4&lt;180,C4*0.15,IF(C4&lt;250,C4*0.13,C4*0.12)))))),1),0)</f>
        <v>31.6</v>
      </c>
      <c r="I5" s="32">
        <f>IF(C3=I4,ROUNDDOWN(IF(C4&lt;50,C4*0.17,IF(C4&lt;70,C4*0.16,IF(C4&lt;100,C4*0.16,IF(C4&lt;130,C4*0.15,IF(C4&lt;180,C4*0.13,IF(C4&lt;250,C4*0.11,C4*0.1)))))),1),0)</f>
        <v>0</v>
      </c>
      <c r="J5" s="32">
        <f>IF(C3=J4,ROUNDDOWN(IF(C4&lt;50,C4*0.16,IF(C4&lt;70,C4*0.15,IF(C4&lt;100,C4*0.15,IF(C4&lt;130,C4*0.14,IF(C4&lt;180,C4*0.12,IF(C4&lt;250,C4*0.1,C4*0.09)))))),1),0)</f>
        <v>0</v>
      </c>
    </row>
    <row r="6" spans="2:10" ht="30" customHeight="1" x14ac:dyDescent="0.4">
      <c r="B6" s="2" t="s">
        <v>50</v>
      </c>
      <c r="C6" s="40">
        <v>28.5</v>
      </c>
      <c r="D6" s="1" t="s">
        <v>0</v>
      </c>
    </row>
    <row r="7" spans="2:10" ht="30" customHeight="1" x14ac:dyDescent="0.4">
      <c r="B7" s="2" t="s">
        <v>42</v>
      </c>
      <c r="C7" s="8">
        <f>MIN(ROUND(C6/C5,3),1)</f>
        <v>0.90200000000000002</v>
      </c>
      <c r="D7" s="1" t="s">
        <v>1</v>
      </c>
    </row>
    <row r="8" spans="2:10" ht="30" customHeight="1" x14ac:dyDescent="0.4">
      <c r="B8" s="2" t="s">
        <v>39</v>
      </c>
      <c r="C8" s="9">
        <f>ROUNDDOWN(IF(C7&lt;=0.6,0,IF(C7&gt;0.7,C5*0.1*20000,C5*(C7-0.6)*20000))/1000,0)*1000</f>
        <v>63000</v>
      </c>
      <c r="D8" s="1" t="s">
        <v>1</v>
      </c>
    </row>
    <row r="9" spans="2:10" ht="30" customHeight="1" x14ac:dyDescent="0.4">
      <c r="B9" s="2" t="s">
        <v>40</v>
      </c>
      <c r="C9" s="3">
        <f>ROUNDDOWN(IF(C7&lt;=0.7,0,IF(C7&gt;0.8,C5*0.1*30000,C5*(C7-0.7)*30000))/1000,0)*1000</f>
        <v>94000</v>
      </c>
      <c r="D9" s="1" t="s">
        <v>1</v>
      </c>
    </row>
    <row r="10" spans="2:10" ht="30" customHeight="1" thickBot="1" x14ac:dyDescent="0.45">
      <c r="B10" s="4" t="s">
        <v>41</v>
      </c>
      <c r="C10" s="5">
        <f>ROUNDDOWN(IF(C7&lt;=0.8,0,(C7-0.8)*C5*50000)/1000,0)*1000</f>
        <v>161000</v>
      </c>
      <c r="D10" s="1" t="s">
        <v>1</v>
      </c>
    </row>
    <row r="11" spans="2:10" ht="30" customHeight="1" thickTop="1" thickBot="1" x14ac:dyDescent="0.45">
      <c r="B11" s="6" t="s">
        <v>38</v>
      </c>
      <c r="C11" s="7">
        <f>MIN(SUM(C8:C10),1000000)</f>
        <v>318000</v>
      </c>
      <c r="D11" s="1" t="s">
        <v>1</v>
      </c>
    </row>
    <row r="12" spans="2:10" ht="20.100000000000001" customHeight="1" x14ac:dyDescent="0.4">
      <c r="B12" s="1" t="s">
        <v>23</v>
      </c>
    </row>
    <row r="13" spans="2:10" ht="20.100000000000001" customHeight="1" x14ac:dyDescent="0.4">
      <c r="B13" s="1" t="s">
        <v>32</v>
      </c>
    </row>
    <row r="14" spans="2:10" ht="20.100000000000001" customHeight="1" x14ac:dyDescent="0.4">
      <c r="B14" s="1" t="s">
        <v>30</v>
      </c>
    </row>
    <row r="15" spans="2:10" ht="20.100000000000001" customHeight="1" x14ac:dyDescent="0.4">
      <c r="B15" s="1" t="s">
        <v>31</v>
      </c>
    </row>
    <row r="16" spans="2:10" ht="20.100000000000001" customHeight="1" x14ac:dyDescent="0.4">
      <c r="B16" s="1" t="s">
        <v>51</v>
      </c>
    </row>
    <row r="17" spans="2:3" ht="20.100000000000001" customHeight="1" x14ac:dyDescent="0.4">
      <c r="B17" s="27" t="s">
        <v>49</v>
      </c>
      <c r="C17" s="14"/>
    </row>
    <row r="18" spans="2:3" ht="20.100000000000001" customHeight="1" x14ac:dyDescent="0.4">
      <c r="B18" s="14" t="s">
        <v>25</v>
      </c>
      <c r="C18" s="14"/>
    </row>
    <row r="19" spans="2:3" ht="18" customHeight="1" x14ac:dyDescent="0.4">
      <c r="B19" s="13" t="s">
        <v>43</v>
      </c>
      <c r="C19" s="14"/>
    </row>
    <row r="20" spans="2:3" ht="18" customHeight="1" x14ac:dyDescent="0.4">
      <c r="B20" s="13" t="s">
        <v>44</v>
      </c>
    </row>
    <row r="22" spans="2:3" x14ac:dyDescent="0.4">
      <c r="C22" s="1" t="s">
        <v>27</v>
      </c>
    </row>
    <row r="23" spans="2:3" x14ac:dyDescent="0.4">
      <c r="C23" s="1" t="s">
        <v>28</v>
      </c>
    </row>
    <row r="24" spans="2:3" x14ac:dyDescent="0.4">
      <c r="C24" s="1" t="s">
        <v>29</v>
      </c>
    </row>
  </sheetData>
  <sheetProtection sheet="1" objects="1" scenarios="1" selectLockedCells="1"/>
  <phoneticPr fontId="2"/>
  <dataValidations count="1">
    <dataValidation type="list" allowBlank="1" showInputMessage="1" showErrorMessage="1" sqref="C3">
      <formula1>$C$22:$C$24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計算シート【非住宅】 </vt:lpstr>
      <vt:lpstr>'計算シート【非住宅】 '!Print_Area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2021-03-25T10:48:16Z</cp:lastPrinted>
  <dcterms:created xsi:type="dcterms:W3CDTF">2019-11-14T04:55:20Z</dcterms:created>
  <dcterms:modified xsi:type="dcterms:W3CDTF">2021-03-30T09:31:07Z</dcterms:modified>
</cp:coreProperties>
</file>